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ildford.sharepoint.com/sites/PlanningPolicy/Shared Documents/General/SPDs and Strategies/Open Space SPD/OS contributions calculator/2024-25 off-site calculator/"/>
    </mc:Choice>
  </mc:AlternateContent>
  <xr:revisionPtr revIDLastSave="108" documentId="8_{1C642633-1FC8-4A13-9CB7-B7CF4477FF6E}" xr6:coauthVersionLast="47" xr6:coauthVersionMax="47" xr10:uidLastSave="{E182EF2A-8865-4E09-A457-000B5F9B0671}"/>
  <bookViews>
    <workbookView xWindow="-120" yWindow="-16320" windowWidth="29040" windowHeight="15840" xr2:uid="{F80A8D02-EAD7-41E6-9CB1-63137FE4AAFA}"/>
  </bookViews>
  <sheets>
    <sheet name="OS FC Calculator" sheetId="1" r:id="rId1"/>
  </sheets>
  <definedNames>
    <definedName name="OLE_LINK1" localSheetId="0">'OS FC Calculator'!$N$27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K14" i="1"/>
  <c r="K13" i="1"/>
  <c r="L13" i="1"/>
  <c r="L14" i="1" s="1"/>
  <c r="M13" i="1"/>
  <c r="M14" i="1" s="1"/>
  <c r="N13" i="1"/>
  <c r="N14" i="1" s="1"/>
  <c r="J13" i="1"/>
  <c r="J14" i="1" s="1"/>
  <c r="E13" i="1"/>
  <c r="E14" i="1" s="1"/>
  <c r="I13" i="1" l="1"/>
  <c r="I14" i="1" s="1"/>
  <c r="H13" i="1"/>
  <c r="H14" i="1" s="1"/>
  <c r="G13" i="1"/>
  <c r="G14" i="1" s="1"/>
  <c r="F13" i="1"/>
  <c r="F14" i="1" s="1"/>
  <c r="D16" i="1" l="1"/>
  <c r="D17" i="1"/>
  <c r="D19" i="1"/>
  <c r="C21" i="1"/>
  <c r="F7" i="1"/>
  <c r="F11" i="1" s="1"/>
  <c r="G7" i="1"/>
  <c r="G11" i="1" s="1"/>
  <c r="H7" i="1"/>
  <c r="H11" i="1" s="1"/>
  <c r="I7" i="1"/>
  <c r="I11" i="1" s="1"/>
  <c r="J7" i="1"/>
  <c r="J11" i="1" s="1"/>
  <c r="K7" i="1"/>
  <c r="K11" i="1" s="1"/>
  <c r="L7" i="1"/>
  <c r="L11" i="1" s="1"/>
  <c r="M7" i="1"/>
  <c r="M11" i="1" s="1"/>
  <c r="N7" i="1"/>
  <c r="N11" i="1" s="1"/>
  <c r="E7" i="1"/>
  <c r="D15" i="1"/>
  <c r="E15" i="1" l="1"/>
  <c r="E11" i="1"/>
  <c r="G17" i="1"/>
  <c r="L17" i="1" s="1"/>
  <c r="G19" i="1"/>
  <c r="L19" i="1" s="1"/>
  <c r="G16" i="1"/>
  <c r="L16" i="1" s="1"/>
  <c r="G15" i="1"/>
  <c r="L15" i="1" s="1"/>
  <c r="G18" i="1"/>
  <c r="L18" i="1" s="1"/>
  <c r="I17" i="1"/>
  <c r="N17" i="1" s="1"/>
  <c r="I18" i="1"/>
  <c r="N18" i="1" s="1"/>
  <c r="I15" i="1"/>
  <c r="N15" i="1" s="1"/>
  <c r="I16" i="1"/>
  <c r="N16" i="1" s="1"/>
  <c r="I19" i="1"/>
  <c r="N19" i="1" s="1"/>
  <c r="H16" i="1"/>
  <c r="M16" i="1" s="1"/>
  <c r="H15" i="1"/>
  <c r="M15" i="1" s="1"/>
  <c r="H17" i="1"/>
  <c r="M17" i="1" s="1"/>
  <c r="H18" i="1"/>
  <c r="M18" i="1" s="1"/>
  <c r="H19" i="1"/>
  <c r="M19" i="1" s="1"/>
  <c r="F16" i="1"/>
  <c r="K16" i="1" s="1"/>
  <c r="F17" i="1"/>
  <c r="K17" i="1" s="1"/>
  <c r="F18" i="1"/>
  <c r="K18" i="1" s="1"/>
  <c r="F15" i="1"/>
  <c r="K15" i="1" s="1"/>
  <c r="F19" i="1"/>
  <c r="K19" i="1" s="1"/>
  <c r="E17" i="1"/>
  <c r="J17" i="1" s="1"/>
  <c r="E18" i="1"/>
  <c r="J18" i="1" s="1"/>
  <c r="E19" i="1"/>
  <c r="J19" i="1" s="1"/>
  <c r="E16" i="1"/>
  <c r="J16" i="1" s="1"/>
  <c r="J15" i="1"/>
  <c r="D21" i="1"/>
  <c r="O19" i="1" l="1"/>
  <c r="O18" i="1"/>
  <c r="N21" i="1"/>
  <c r="L21" i="1"/>
  <c r="O16" i="1"/>
  <c r="O17" i="1"/>
  <c r="O15" i="1"/>
  <c r="J21" i="1"/>
  <c r="K21" i="1"/>
  <c r="M21" i="1"/>
  <c r="O21" i="1" l="1"/>
</calcChain>
</file>

<file path=xl/sharedStrings.xml><?xml version="1.0" encoding="utf-8"?>
<sst xmlns="http://schemas.openxmlformats.org/spreadsheetml/2006/main" count="52" uniqueCount="48">
  <si>
    <t>Amenity Green Space</t>
  </si>
  <si>
    <t>Allotments</t>
  </si>
  <si>
    <t>Policy ID6: Ha per 1,000 ppl</t>
  </si>
  <si>
    <t>Occupancy x dwellings</t>
  </si>
  <si>
    <t>1 bedroom/studio</t>
  </si>
  <si>
    <t>2 bedroom</t>
  </si>
  <si>
    <t>3 bedroom</t>
  </si>
  <si>
    <t>4 bedroom</t>
  </si>
  <si>
    <t>5 bedroom or more</t>
  </si>
  <si>
    <t>TOTAL</t>
  </si>
  <si>
    <t>Play space (Youth)</t>
  </si>
  <si>
    <t>Play space (Children)</t>
  </si>
  <si>
    <t>Parks and Rec Grounds</t>
  </si>
  <si>
    <t>Dwelling size</t>
  </si>
  <si>
    <t>Number of dwellings proposed</t>
  </si>
  <si>
    <t xml:space="preserve">STEP 2: </t>
  </si>
  <si>
    <t>Parks and Recreation Grounds</t>
  </si>
  <si>
    <t>Total s106 contribution</t>
  </si>
  <si>
    <t>Annual maintenance cost per sqm (£)</t>
  </si>
  <si>
    <r>
      <t>Capital cost per sqm</t>
    </r>
    <r>
      <rPr>
        <vertAlign val="superscript"/>
        <sz val="11"/>
        <rFont val="Calibri"/>
        <family val="2"/>
      </rPr>
      <t>1</t>
    </r>
  </si>
  <si>
    <t>Capital cost ppn (based on policy std)</t>
  </si>
  <si>
    <t>Maintenance cost ppn over 10 years (£)</t>
  </si>
  <si>
    <t>Multiplier for CPIH 12M % increase as of Jan 22</t>
  </si>
  <si>
    <t>Multiplier for CPIH 12M % increase as of Jan 23</t>
  </si>
  <si>
    <t>Inflation adjusted 10-year maintenance cost ppn (£)</t>
  </si>
  <si>
    <t>Inflation adjusted capital cost ppn (£)</t>
  </si>
  <si>
    <t>a) The total contribution for each open space typology will then appear in cells J20-N20.</t>
  </si>
  <si>
    <t>b) the total contribution for each dwelling size appears in cells O14-O18.</t>
  </si>
  <si>
    <t>c) The total open space contribution for the scheme appears in Cell O20 (shaded green).</t>
  </si>
  <si>
    <t>NOTE ON PART ON-SITE CONTRIBUTIONS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</si>
  <si>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 Enter the proposed number of dwellings in cells C14-C18 (shaded yellow).</t>
    </r>
  </si>
  <si>
    <t>Open space financial contributions calculator</t>
  </si>
  <si>
    <t xml:space="preserve"> (for financial contributions in lieu of on-site open space, required by Local Plan: strategy and sites Policy ID6)</t>
  </si>
  <si>
    <t>proposed dwelling size</t>
  </si>
  <si>
    <t>Open space contribution from each</t>
  </si>
  <si>
    <t>Total contributions for each open space typology</t>
  </si>
  <si>
    <t>Total open space contribution for scheme</t>
  </si>
  <si>
    <t>Occupancy (from 2021 Census)</t>
  </si>
  <si>
    <t>LEGAL DISCLAIMER</t>
  </si>
  <si>
    <t xml:space="preserve">feasible, financial contributions will be charged to make up any shortfall in provision (Policy ID6, paragraph 2). </t>
  </si>
  <si>
    <t>In cases where Policy ID6 requires on-site open space, but the Council considers the full on-site requirement is not</t>
  </si>
  <si>
    <t>These will calculated pro rata, by deducting any space provided on-site (as a percentage of the required amount)</t>
  </si>
  <si>
    <t xml:space="preserve">from the full financial contribution for each open space type.  If more explanation is needed, please contact the Council. </t>
  </si>
  <si>
    <t>The calculator is provided without prejudice to any decision the Council may take in future and the results are not binding on the Council or any of its committees.</t>
  </si>
  <si>
    <t>This is a working tool to help developers understand the likely contributions that the Council will seek towards off-site open space.  It is not a comprehensive assessment of contributions that the Council may request</t>
  </si>
  <si>
    <t>in light of a full evaluation of a planning application, taking into account all material considerations.</t>
  </si>
  <si>
    <t>INSTRUCTIONS FOR USE</t>
  </si>
  <si>
    <t>Multiplier for CPIH 12M % increase as of Jan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</si>
</sst>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0.0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203764"/>
      <name val="Calibri"/>
      <family val="2"/>
      <scheme val="minor"/>
    </font>
    <font>
      <b/>
      <sz val="11"/>
      <color rgb="FF203764"/>
      <name val="Calibri"/>
      <family val="2"/>
      <scheme val="minor"/>
    </font>
    <font>
      <b/>
      <sz val="11"/>
      <color rgb="FF203764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ECC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C1EF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0" xfId="0" applyFont="1" applyProtection="1"/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right" vertical="center"/>
    </xf>
    <xf numFmtId="8" fontId="4" fillId="0" borderId="1" xfId="0" applyNumberFormat="1" applyFont="1" applyFill="1" applyBorder="1" applyAlignment="1" applyProtection="1">
      <alignment horizontal="right" vertical="center"/>
    </xf>
    <xf numFmtId="8" fontId="4" fillId="0" borderId="3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2" fontId="4" fillId="4" borderId="1" xfId="0" applyNumberFormat="1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5" borderId="13" xfId="0" applyFont="1" applyFill="1" applyBorder="1" applyAlignment="1" applyProtection="1">
      <alignment horizontal="right"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vertical="center"/>
    </xf>
    <xf numFmtId="0" fontId="4" fillId="4" borderId="19" xfId="0" applyFont="1" applyFill="1" applyBorder="1" applyAlignment="1" applyProtection="1">
      <alignment vertical="center"/>
    </xf>
    <xf numFmtId="0" fontId="4" fillId="4" borderId="20" xfId="0" applyFont="1" applyFill="1" applyBorder="1" applyAlignment="1" applyProtection="1">
      <alignment vertical="center"/>
    </xf>
    <xf numFmtId="2" fontId="4" fillId="4" borderId="20" xfId="0" applyNumberFormat="1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8" fontId="4" fillId="0" borderId="9" xfId="0" applyNumberFormat="1" applyFont="1" applyBorder="1" applyAlignment="1" applyProtection="1">
      <alignment horizontal="right" vertical="center"/>
    </xf>
    <xf numFmtId="8" fontId="4" fillId="0" borderId="9" xfId="0" applyNumberFormat="1" applyFont="1" applyFill="1" applyBorder="1" applyAlignment="1" applyProtection="1">
      <alignment horizontal="right" vertical="center"/>
    </xf>
    <xf numFmtId="8" fontId="4" fillId="0" borderId="22" xfId="0" applyNumberFormat="1" applyFont="1" applyFill="1" applyBorder="1" applyAlignment="1" applyProtection="1">
      <alignment horizontal="right" vertical="center"/>
    </xf>
    <xf numFmtId="164" fontId="4" fillId="4" borderId="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0" fillId="6" borderId="0" xfId="0" applyFont="1" applyFill="1" applyBorder="1" applyProtection="1"/>
    <xf numFmtId="0" fontId="2" fillId="6" borderId="0" xfId="0" applyFont="1" applyFill="1" applyBorder="1" applyProtection="1"/>
    <xf numFmtId="0" fontId="1" fillId="6" borderId="0" xfId="0" applyFont="1" applyFill="1" applyBorder="1" applyAlignment="1" applyProtection="1">
      <alignment vertical="center"/>
    </xf>
    <xf numFmtId="0" fontId="3" fillId="5" borderId="24" xfId="0" applyFont="1" applyFill="1" applyBorder="1" applyAlignment="1" applyProtection="1">
      <alignment horizontal="right" vertical="center"/>
      <protection locked="0"/>
    </xf>
    <xf numFmtId="8" fontId="6" fillId="7" borderId="10" xfId="0" applyNumberFormat="1" applyFont="1" applyFill="1" applyBorder="1" applyAlignment="1" applyProtection="1">
      <alignment horizontal="right" vertical="center"/>
    </xf>
    <xf numFmtId="0" fontId="9" fillId="8" borderId="0" xfId="0" applyFont="1" applyFill="1" applyProtection="1"/>
    <xf numFmtId="0" fontId="0" fillId="8" borderId="0" xfId="0" applyFont="1" applyFill="1" applyProtection="1"/>
    <xf numFmtId="0" fontId="2" fillId="8" borderId="0" xfId="0" applyFont="1" applyFill="1" applyProtection="1"/>
    <xf numFmtId="0" fontId="1" fillId="8" borderId="0" xfId="0" applyFont="1" applyFill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8" fontId="3" fillId="8" borderId="0" xfId="0" applyNumberFormat="1" applyFont="1" applyFill="1" applyBorder="1" applyAlignment="1" applyProtection="1">
      <alignment horizontal="right" vertical="center"/>
    </xf>
    <xf numFmtId="8" fontId="6" fillId="8" borderId="0" xfId="0" applyNumberFormat="1" applyFont="1" applyFill="1" applyBorder="1" applyAlignment="1" applyProtection="1">
      <alignment horizontal="right" vertical="center"/>
    </xf>
    <xf numFmtId="0" fontId="0" fillId="8" borderId="0" xfId="0" applyFont="1" applyFill="1" applyBorder="1" applyProtection="1"/>
    <xf numFmtId="0" fontId="2" fillId="8" borderId="0" xfId="0" applyFont="1" applyFill="1" applyBorder="1" applyProtection="1"/>
    <xf numFmtId="0" fontId="3" fillId="8" borderId="0" xfId="0" applyFont="1" applyFill="1" applyBorder="1" applyAlignment="1" applyProtection="1">
      <alignment horizontal="right" vertical="center"/>
    </xf>
    <xf numFmtId="0" fontId="4" fillId="4" borderId="12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vertical="center"/>
    </xf>
    <xf numFmtId="0" fontId="8" fillId="8" borderId="0" xfId="0" applyFont="1" applyFill="1" applyProtection="1"/>
    <xf numFmtId="0" fontId="10" fillId="8" borderId="0" xfId="0" applyFont="1" applyFill="1" applyProtection="1"/>
    <xf numFmtId="0" fontId="11" fillId="8" borderId="0" xfId="0" applyFont="1" applyFill="1" applyProtection="1"/>
    <xf numFmtId="0" fontId="0" fillId="6" borderId="26" xfId="0" applyFont="1" applyFill="1" applyBorder="1" applyProtection="1"/>
    <xf numFmtId="0" fontId="0" fillId="6" borderId="28" xfId="0" applyFont="1" applyFill="1" applyBorder="1" applyProtection="1"/>
    <xf numFmtId="0" fontId="7" fillId="6" borderId="28" xfId="0" applyFont="1" applyFill="1" applyBorder="1" applyProtection="1"/>
    <xf numFmtId="0" fontId="0" fillId="6" borderId="30" xfId="0" applyFont="1" applyFill="1" applyBorder="1" applyProtection="1"/>
    <xf numFmtId="0" fontId="0" fillId="6" borderId="31" xfId="0" applyFont="1" applyFill="1" applyBorder="1" applyProtection="1"/>
    <xf numFmtId="0" fontId="3" fillId="6" borderId="26" xfId="0" applyFont="1" applyFill="1" applyBorder="1" applyAlignment="1" applyProtection="1">
      <alignment vertical="center"/>
    </xf>
    <xf numFmtId="0" fontId="3" fillId="6" borderId="27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vertical="center"/>
    </xf>
    <xf numFmtId="0" fontId="0" fillId="6" borderId="29" xfId="0" applyFont="1" applyFill="1" applyBorder="1" applyProtection="1"/>
    <xf numFmtId="0" fontId="0" fillId="6" borderId="32" xfId="0" applyFont="1" applyFill="1" applyBorder="1" applyProtection="1"/>
    <xf numFmtId="0" fontId="2" fillId="6" borderId="26" xfId="0" applyFont="1" applyFill="1" applyBorder="1" applyProtection="1"/>
    <xf numFmtId="8" fontId="3" fillId="6" borderId="26" xfId="0" applyNumberFormat="1" applyFont="1" applyFill="1" applyBorder="1" applyAlignment="1" applyProtection="1">
      <alignment horizontal="right" vertical="center"/>
    </xf>
    <xf numFmtId="8" fontId="3" fillId="6" borderId="27" xfId="0" applyNumberFormat="1" applyFont="1" applyFill="1" applyBorder="1" applyAlignment="1" applyProtection="1">
      <alignment horizontal="right" vertical="center"/>
    </xf>
    <xf numFmtId="8" fontId="12" fillId="8" borderId="0" xfId="0" applyNumberFormat="1" applyFont="1" applyFill="1" applyBorder="1" applyAlignment="1" applyProtection="1">
      <alignment horizontal="right" vertical="center"/>
    </xf>
    <xf numFmtId="0" fontId="3" fillId="6" borderId="31" xfId="0" applyFont="1" applyFill="1" applyBorder="1" applyAlignment="1" applyProtection="1">
      <alignment vertical="center"/>
    </xf>
    <xf numFmtId="0" fontId="3" fillId="6" borderId="32" xfId="0" applyFont="1" applyFill="1" applyBorder="1" applyAlignment="1" applyProtection="1">
      <alignment vertical="center"/>
    </xf>
    <xf numFmtId="8" fontId="6" fillId="6" borderId="26" xfId="0" applyNumberFormat="1" applyFont="1" applyFill="1" applyBorder="1" applyAlignment="1" applyProtection="1">
      <alignment horizontal="right" vertical="center"/>
    </xf>
    <xf numFmtId="0" fontId="7" fillId="6" borderId="25" xfId="0" applyFont="1" applyFill="1" applyBorder="1" applyProtection="1"/>
    <xf numFmtId="0" fontId="0" fillId="0" borderId="28" xfId="0" applyFont="1" applyBorder="1" applyProtection="1"/>
    <xf numFmtId="0" fontId="6" fillId="6" borderId="25" xfId="0" applyFont="1" applyFill="1" applyBorder="1" applyAlignment="1" applyProtection="1">
      <alignment vertical="center"/>
    </xf>
    <xf numFmtId="8" fontId="14" fillId="6" borderId="25" xfId="0" applyNumberFormat="1" applyFont="1" applyFill="1" applyBorder="1" applyAlignment="1" applyProtection="1">
      <alignment horizontal="left" vertical="center"/>
    </xf>
    <xf numFmtId="0" fontId="13" fillId="6" borderId="26" xfId="0" applyFont="1" applyFill="1" applyBorder="1" applyAlignment="1" applyProtection="1">
      <alignment vertical="center"/>
    </xf>
    <xf numFmtId="0" fontId="13" fillId="6" borderId="27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13" fillId="6" borderId="29" xfId="0" applyFont="1" applyFill="1" applyBorder="1" applyAlignment="1" applyProtection="1">
      <alignment vertical="center"/>
    </xf>
    <xf numFmtId="0" fontId="2" fillId="6" borderId="28" xfId="0" applyFont="1" applyFill="1" applyBorder="1" applyProtection="1"/>
    <xf numFmtId="0" fontId="2" fillId="6" borderId="31" xfId="0" applyFont="1" applyFill="1" applyBorder="1" applyProtection="1"/>
    <xf numFmtId="0" fontId="13" fillId="6" borderId="31" xfId="0" applyFont="1" applyFill="1" applyBorder="1" applyAlignment="1" applyProtection="1">
      <alignment vertical="center"/>
    </xf>
    <xf numFmtId="0" fontId="13" fillId="6" borderId="32" xfId="0" applyFont="1" applyFill="1" applyBorder="1" applyAlignment="1" applyProtection="1">
      <alignment vertical="center"/>
    </xf>
    <xf numFmtId="0" fontId="2" fillId="6" borderId="30" xfId="0" applyFont="1" applyFill="1" applyBorder="1" applyProtection="1"/>
    <xf numFmtId="8" fontId="3" fillId="9" borderId="5" xfId="0" applyNumberFormat="1" applyFont="1" applyFill="1" applyBorder="1" applyAlignment="1" applyProtection="1">
      <alignment horizontal="right" vertical="center"/>
    </xf>
    <xf numFmtId="8" fontId="3" fillId="9" borderId="15" xfId="0" applyNumberFormat="1" applyFont="1" applyFill="1" applyBorder="1" applyAlignment="1" applyProtection="1">
      <alignment horizontal="right" vertical="center"/>
    </xf>
    <xf numFmtId="165" fontId="4" fillId="4" borderId="1" xfId="0" applyNumberFormat="1" applyFont="1" applyFill="1" applyBorder="1" applyAlignment="1" applyProtection="1">
      <alignment vertical="center"/>
    </xf>
    <xf numFmtId="0" fontId="11" fillId="8" borderId="0" xfId="0" applyFont="1" applyFill="1" applyAlignment="1" applyProtection="1"/>
    <xf numFmtId="0" fontId="11" fillId="8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EFFF"/>
      <color rgb="FF79DCFF"/>
      <color rgb="FF203764"/>
      <color rgb="FFD5FDB1"/>
      <color rgb="FFD9FEB8"/>
      <color rgb="FFF4F9F1"/>
      <color rgb="FFEFF6EA"/>
      <color rgb="FFE4FECC"/>
      <color rgb="FFD9E1F2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129540</xdr:colOff>
      <xdr:row>19</xdr:row>
      <xdr:rowOff>144780</xdr:rowOff>
    </xdr:from>
    <xdr:to>
      <xdr:col>15</xdr:col>
      <xdr:colOff>396240</xdr:colOff>
      <xdr:row>21</xdr:row>
      <xdr:rowOff>83820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BED473AA-7FAD-467C-8C47-A605F9D7C4A0}"/>
            </a:ext>
          </a:extLst>
        </xdr:cNvPr>
        <xdr:cNvSpPr/>
      </xdr:nvSpPr>
      <xdr:spPr>
        <a:xfrm>
          <a:off x="8183880" y="2240280"/>
          <a:ext cx="266700" cy="320040"/>
        </a:xfrm>
        <a:prstGeom prst="leftArrow">
          <a:avLst>
            <a:gd name="adj1" fmla="val 64286"/>
            <a:gd name="adj2" fmla="val 50000"/>
          </a:avLst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83820</xdr:colOff>
      <xdr:row>21</xdr:row>
      <xdr:rowOff>38100</xdr:rowOff>
    </xdr:from>
    <xdr:to>
      <xdr:col>14</xdr:col>
      <xdr:colOff>76200</xdr:colOff>
      <xdr:row>22</xdr:row>
      <xdr:rowOff>15240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D88A5FB5-ECD6-4E96-8B4A-3A5AC0A3EA39}"/>
            </a:ext>
          </a:extLst>
        </xdr:cNvPr>
        <xdr:cNvSpPr/>
      </xdr:nvSpPr>
      <xdr:spPr>
        <a:xfrm rot="5400000">
          <a:off x="6004560" y="624840"/>
          <a:ext cx="160020" cy="3939540"/>
        </a:xfrm>
        <a:prstGeom prst="rightBrace">
          <a:avLst>
            <a:gd name="adj1" fmla="val 8333"/>
            <a:gd name="adj2" fmla="val 51919"/>
          </a:avLst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121920</xdr:colOff>
      <xdr:row>14</xdr:row>
      <xdr:rowOff>7620</xdr:rowOff>
    </xdr:from>
    <xdr:to>
      <xdr:col>15</xdr:col>
      <xdr:colOff>297180</xdr:colOff>
      <xdr:row>18</xdr:row>
      <xdr:rowOff>182880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DB35A73B-D576-413C-B3AC-022DB3B02251}"/>
            </a:ext>
          </a:extLst>
        </xdr:cNvPr>
        <xdr:cNvSpPr/>
      </xdr:nvSpPr>
      <xdr:spPr>
        <a:xfrm>
          <a:off x="12611100" y="2849880"/>
          <a:ext cx="175260" cy="906780"/>
        </a:xfrm>
        <a:prstGeom prst="rightBrace">
          <a:avLst>
            <a:gd name="adj1" fmla="val 54487"/>
            <a:gd name="adj2" fmla="val 52826"/>
          </a:avLst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DCED-D202-44B0-B623-07A1B0B231E2}">
  <dimension ref="A1:Y55"/>
  <sheetViews>
    <sheetView tabSelected="1" zoomScaleNormal="100" workbookViewId="0">
      <selection activeCell="W19" sqref="W19"/>
    </sheetView>
  </sheetViews>
  <sheetFormatPr defaultRowHeight="14.4" x14ac:dyDescent="0.3"/>
  <cols>
    <col min="1" max="1" width="26.44140625" style="4" customWidth="1"/>
    <col min="2" max="3" width="10.77734375" style="4" customWidth="1"/>
    <col min="4" max="9" width="10.77734375" style="4" hidden="1" customWidth="1"/>
    <col min="10" max="10" width="11.44140625" style="4" customWidth="1"/>
    <col min="11" max="11" width="11.21875" style="4" bestFit="1" customWidth="1"/>
    <col min="12" max="12" width="12.44140625" style="4" customWidth="1"/>
    <col min="13" max="14" width="11.21875" style="4" bestFit="1" customWidth="1"/>
    <col min="15" max="15" width="11.88671875" style="4" customWidth="1"/>
    <col min="16" max="16" width="7" style="4" customWidth="1"/>
    <col min="17" max="17" width="4.5546875" style="4" customWidth="1"/>
    <col min="18" max="18" width="13.77734375" style="4" customWidth="1"/>
    <col min="19" max="19" width="11.88671875" style="4" bestFit="1" customWidth="1"/>
    <col min="20" max="20" width="9.109375" style="4" bestFit="1" customWidth="1"/>
    <col min="21" max="21" width="13.5546875" style="4" customWidth="1"/>
    <col min="22" max="22" width="10.5546875" style="4" customWidth="1"/>
    <col min="23" max="23" width="10.44140625" style="4" customWidth="1"/>
    <col min="24" max="24" width="8.88671875" style="4" customWidth="1"/>
    <col min="25" max="16384" width="8.88671875" style="4"/>
  </cols>
  <sheetData>
    <row r="1" spans="1:25" ht="18" x14ac:dyDescent="0.35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6"/>
      <c r="V1" s="46"/>
      <c r="W1" s="46"/>
      <c r="X1" s="46"/>
      <c r="Y1" s="46"/>
    </row>
    <row r="2" spans="1:25" ht="15.6" x14ac:dyDescent="0.3">
      <c r="A2" s="54" t="s">
        <v>32</v>
      </c>
      <c r="B2" s="44"/>
      <c r="C2" s="45"/>
      <c r="D2" s="45"/>
      <c r="E2" s="45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6"/>
      <c r="V2" s="46"/>
      <c r="W2" s="46"/>
      <c r="X2" s="46"/>
      <c r="Y2" s="46"/>
    </row>
    <row r="3" spans="1:25" ht="15" thickBot="1" x14ac:dyDescent="0.35">
      <c r="A3" s="43"/>
      <c r="B3" s="44"/>
      <c r="C3" s="45"/>
      <c r="D3" s="45"/>
      <c r="E3" s="45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6"/>
      <c r="V3" s="46"/>
      <c r="W3" s="46"/>
      <c r="X3" s="46"/>
      <c r="Y3" s="46"/>
    </row>
    <row r="4" spans="1:25" ht="43.8" thickBot="1" x14ac:dyDescent="0.35">
      <c r="A4" s="14" t="s">
        <v>13</v>
      </c>
      <c r="B4" s="15" t="s">
        <v>37</v>
      </c>
      <c r="C4" s="15" t="s">
        <v>14</v>
      </c>
      <c r="D4" s="15" t="s">
        <v>3</v>
      </c>
      <c r="E4" s="16" t="s">
        <v>1</v>
      </c>
      <c r="F4" s="16" t="s">
        <v>0</v>
      </c>
      <c r="G4" s="16" t="s">
        <v>12</v>
      </c>
      <c r="H4" s="16" t="s">
        <v>11</v>
      </c>
      <c r="I4" s="16" t="s">
        <v>10</v>
      </c>
      <c r="J4" s="15" t="s">
        <v>1</v>
      </c>
      <c r="K4" s="15" t="s">
        <v>0</v>
      </c>
      <c r="L4" s="15" t="s">
        <v>16</v>
      </c>
      <c r="M4" s="15" t="s">
        <v>11</v>
      </c>
      <c r="N4" s="15" t="s">
        <v>10</v>
      </c>
      <c r="O4" s="17" t="s">
        <v>17</v>
      </c>
      <c r="P4" s="43"/>
      <c r="Q4" s="43"/>
      <c r="R4" s="43"/>
      <c r="S4" s="43"/>
      <c r="T4" s="43"/>
      <c r="U4" s="46"/>
      <c r="V4" s="46"/>
      <c r="W4" s="46"/>
      <c r="X4" s="46"/>
      <c r="Y4" s="46"/>
    </row>
    <row r="5" spans="1:25" ht="14.4" hidden="1" customHeight="1" x14ac:dyDescent="0.3">
      <c r="A5" s="10" t="s">
        <v>2</v>
      </c>
      <c r="B5" s="11"/>
      <c r="C5" s="11"/>
      <c r="D5" s="11"/>
      <c r="E5" s="12">
        <v>0.25</v>
      </c>
      <c r="F5" s="12">
        <v>1</v>
      </c>
      <c r="G5" s="12">
        <v>1.35</v>
      </c>
      <c r="H5" s="12">
        <v>0.05</v>
      </c>
      <c r="I5" s="12">
        <v>0.03</v>
      </c>
      <c r="J5" s="12">
        <v>0.25</v>
      </c>
      <c r="K5" s="12">
        <v>1</v>
      </c>
      <c r="L5" s="12">
        <v>1.35</v>
      </c>
      <c r="M5" s="12">
        <v>0.05</v>
      </c>
      <c r="N5" s="12">
        <v>0.03</v>
      </c>
      <c r="O5" s="13"/>
      <c r="P5" s="43"/>
      <c r="Q5" s="43"/>
      <c r="R5" s="43"/>
      <c r="S5" s="43"/>
      <c r="T5" s="43"/>
      <c r="U5" s="46"/>
      <c r="V5" s="46"/>
      <c r="W5" s="46"/>
      <c r="X5" s="46"/>
      <c r="Y5" s="46"/>
    </row>
    <row r="6" spans="1:25" ht="16.2" hidden="1" x14ac:dyDescent="0.3">
      <c r="A6" s="10" t="s">
        <v>19</v>
      </c>
      <c r="B6" s="11"/>
      <c r="C6" s="11"/>
      <c r="D6" s="11"/>
      <c r="E6" s="12">
        <v>32.83</v>
      </c>
      <c r="F6" s="12">
        <v>15.74</v>
      </c>
      <c r="G6" s="12">
        <v>111.87</v>
      </c>
      <c r="H6" s="12">
        <v>194.72</v>
      </c>
      <c r="I6" s="12">
        <v>156.77000000000001</v>
      </c>
      <c r="J6" s="12">
        <v>32.83</v>
      </c>
      <c r="K6" s="12">
        <v>15.74</v>
      </c>
      <c r="L6" s="12">
        <v>111.87</v>
      </c>
      <c r="M6" s="12">
        <v>194.72</v>
      </c>
      <c r="N6" s="12">
        <v>156.77000000000001</v>
      </c>
      <c r="O6" s="13"/>
      <c r="P6" s="43"/>
      <c r="Q6" s="43"/>
      <c r="R6" s="43"/>
      <c r="S6" s="43"/>
      <c r="T6" s="43"/>
      <c r="U6" s="46"/>
      <c r="V6" s="46"/>
      <c r="W6" s="46"/>
      <c r="X6" s="46"/>
      <c r="Y6" s="46"/>
    </row>
    <row r="7" spans="1:25" hidden="1" x14ac:dyDescent="0.3">
      <c r="A7" s="10" t="s">
        <v>20</v>
      </c>
      <c r="B7" s="11"/>
      <c r="C7" s="11"/>
      <c r="D7" s="11"/>
      <c r="E7" s="35">
        <f t="shared" ref="E7:N7" si="0">SUM(E5*10000/1000*E6)</f>
        <v>82.074999999999989</v>
      </c>
      <c r="F7" s="12">
        <f t="shared" si="0"/>
        <v>157.4</v>
      </c>
      <c r="G7" s="12">
        <f t="shared" si="0"/>
        <v>1510.2450000000001</v>
      </c>
      <c r="H7" s="12">
        <f t="shared" si="0"/>
        <v>97.36</v>
      </c>
      <c r="I7" s="12">
        <f t="shared" si="0"/>
        <v>47.030999999999999</v>
      </c>
      <c r="J7" s="12">
        <f t="shared" si="0"/>
        <v>82.074999999999989</v>
      </c>
      <c r="K7" s="12">
        <f t="shared" si="0"/>
        <v>157.4</v>
      </c>
      <c r="L7" s="12">
        <f t="shared" si="0"/>
        <v>1510.2450000000001</v>
      </c>
      <c r="M7" s="12">
        <f t="shared" si="0"/>
        <v>97.36</v>
      </c>
      <c r="N7" s="12">
        <f t="shared" si="0"/>
        <v>47.030999999999999</v>
      </c>
      <c r="O7" s="13"/>
      <c r="P7" s="43"/>
      <c r="Q7" s="43"/>
      <c r="R7" s="43"/>
      <c r="S7" s="43"/>
      <c r="T7" s="43"/>
      <c r="U7" s="46"/>
      <c r="V7" s="46"/>
      <c r="W7" s="46"/>
      <c r="X7" s="46"/>
      <c r="Y7" s="46"/>
    </row>
    <row r="8" spans="1:25" hidden="1" x14ac:dyDescent="0.3">
      <c r="A8" s="11" t="s">
        <v>22</v>
      </c>
      <c r="B8" s="11"/>
      <c r="C8" s="11"/>
      <c r="D8" s="11"/>
      <c r="E8" s="90">
        <v>1.0489999999999999</v>
      </c>
      <c r="F8" s="90">
        <v>1.0489999999999999</v>
      </c>
      <c r="G8" s="90">
        <v>1.0489999999999999</v>
      </c>
      <c r="H8" s="90">
        <v>1.0489999999999999</v>
      </c>
      <c r="I8" s="90">
        <v>1.0489999999999999</v>
      </c>
      <c r="J8" s="90">
        <v>1.0489999999999999</v>
      </c>
      <c r="K8" s="90">
        <v>1.0489999999999999</v>
      </c>
      <c r="L8" s="90">
        <v>1.0489999999999999</v>
      </c>
      <c r="M8" s="90">
        <v>1.0489999999999999</v>
      </c>
      <c r="N8" s="90">
        <v>1.0489999999999999</v>
      </c>
      <c r="O8" s="13"/>
      <c r="P8" s="43"/>
      <c r="Q8" s="43"/>
      <c r="R8" s="43"/>
      <c r="S8" s="43"/>
      <c r="T8" s="43"/>
      <c r="U8" s="46"/>
      <c r="V8" s="46"/>
      <c r="W8" s="46"/>
      <c r="X8" s="46"/>
      <c r="Y8" s="46"/>
    </row>
    <row r="9" spans="1:25" hidden="1" x14ac:dyDescent="0.3">
      <c r="A9" s="11" t="s">
        <v>23</v>
      </c>
      <c r="B9" s="11"/>
      <c r="C9" s="11"/>
      <c r="D9" s="11"/>
      <c r="E9" s="90">
        <v>1.0880000000000001</v>
      </c>
      <c r="F9" s="90">
        <v>1.0880000000000001</v>
      </c>
      <c r="G9" s="90">
        <v>1.0880000000000001</v>
      </c>
      <c r="H9" s="90">
        <v>1.0880000000000001</v>
      </c>
      <c r="I9" s="90">
        <v>1.0880000000000001</v>
      </c>
      <c r="J9" s="90">
        <v>1.0880000000000001</v>
      </c>
      <c r="K9" s="90">
        <v>1.0880000000000001</v>
      </c>
      <c r="L9" s="90">
        <v>1.0880000000000001</v>
      </c>
      <c r="M9" s="90">
        <v>1.0880000000000001</v>
      </c>
      <c r="N9" s="90">
        <v>1.0880000000000001</v>
      </c>
      <c r="O9" s="13"/>
      <c r="P9" s="43"/>
      <c r="Q9" s="43"/>
      <c r="R9" s="43"/>
      <c r="S9" s="43"/>
      <c r="T9" s="43"/>
      <c r="U9" s="46"/>
      <c r="V9" s="46"/>
      <c r="W9" s="46"/>
      <c r="X9" s="46"/>
      <c r="Y9" s="46"/>
    </row>
    <row r="10" spans="1:25" hidden="1" x14ac:dyDescent="0.3">
      <c r="A10" s="11" t="s">
        <v>47</v>
      </c>
      <c r="B10" s="11"/>
      <c r="C10" s="11"/>
      <c r="D10" s="11"/>
      <c r="E10" s="90">
        <v>1.042</v>
      </c>
      <c r="F10" s="90">
        <v>1.042</v>
      </c>
      <c r="G10" s="90">
        <v>1.042</v>
      </c>
      <c r="H10" s="90">
        <v>1.042</v>
      </c>
      <c r="I10" s="90">
        <v>1.042</v>
      </c>
      <c r="J10" s="90">
        <v>1.042</v>
      </c>
      <c r="K10" s="90">
        <v>1.042</v>
      </c>
      <c r="L10" s="90">
        <v>1.042</v>
      </c>
      <c r="M10" s="90">
        <v>1.042</v>
      </c>
      <c r="N10" s="90">
        <v>1.042</v>
      </c>
      <c r="O10" s="13"/>
      <c r="P10" s="43"/>
      <c r="Q10" s="43"/>
      <c r="R10" s="43"/>
      <c r="S10" s="43"/>
      <c r="T10" s="43"/>
      <c r="U10" s="46"/>
      <c r="V10" s="46"/>
      <c r="W10" s="46"/>
      <c r="X10" s="46"/>
      <c r="Y10" s="46"/>
    </row>
    <row r="11" spans="1:25" hidden="1" x14ac:dyDescent="0.3">
      <c r="A11" s="52" t="s">
        <v>25</v>
      </c>
      <c r="B11" s="11"/>
      <c r="C11" s="11"/>
      <c r="D11" s="11"/>
      <c r="E11" s="12">
        <f>SUM(E$7*E$8)*E$9*E10</f>
        <v>97.60745606079999</v>
      </c>
      <c r="F11" s="12">
        <f t="shared" ref="F11:I11" si="1">SUM(F$7*F$8)*F$9*F10</f>
        <v>187.1874941696</v>
      </c>
      <c r="G11" s="12">
        <f t="shared" si="1"/>
        <v>1796.0544925804802</v>
      </c>
      <c r="H11" s="12">
        <f t="shared" si="1"/>
        <v>115.78509804544001</v>
      </c>
      <c r="I11" s="12">
        <f t="shared" si="1"/>
        <v>55.931480548224002</v>
      </c>
      <c r="J11" s="12">
        <f>SUM(J$7*J$8)*J$9*J10</f>
        <v>97.60745606079999</v>
      </c>
      <c r="K11" s="12">
        <f t="shared" ref="K11:N11" si="2">SUM(K$7*K$8)*K$9*K10</f>
        <v>187.1874941696</v>
      </c>
      <c r="L11" s="12">
        <f t="shared" si="2"/>
        <v>1796.0544925804802</v>
      </c>
      <c r="M11" s="12">
        <f t="shared" si="2"/>
        <v>115.78509804544001</v>
      </c>
      <c r="N11" s="12">
        <f t="shared" si="2"/>
        <v>55.931480548224002</v>
      </c>
      <c r="O11" s="13"/>
      <c r="P11" s="43"/>
      <c r="Q11" s="43"/>
      <c r="R11" s="43"/>
      <c r="S11" s="43"/>
      <c r="T11" s="43"/>
      <c r="U11" s="46"/>
      <c r="V11" s="46"/>
      <c r="W11" s="46"/>
      <c r="X11" s="46"/>
      <c r="Y11" s="46"/>
    </row>
    <row r="12" spans="1:25" hidden="1" x14ac:dyDescent="0.3">
      <c r="A12" s="10" t="s">
        <v>18</v>
      </c>
      <c r="B12" s="11"/>
      <c r="C12" s="11"/>
      <c r="D12" s="11"/>
      <c r="E12" s="12">
        <v>0.76</v>
      </c>
      <c r="F12" s="12">
        <v>0.77</v>
      </c>
      <c r="G12" s="12">
        <v>3.47</v>
      </c>
      <c r="H12" s="12">
        <v>13.34</v>
      </c>
      <c r="I12" s="12">
        <v>9.2100000000000009</v>
      </c>
      <c r="J12" s="12">
        <v>0.76</v>
      </c>
      <c r="K12" s="12">
        <v>0.77</v>
      </c>
      <c r="L12" s="12">
        <v>3.47</v>
      </c>
      <c r="M12" s="12">
        <v>13.34</v>
      </c>
      <c r="N12" s="12">
        <v>9.2100000000000009</v>
      </c>
      <c r="O12" s="13"/>
      <c r="P12" s="43"/>
      <c r="Q12" s="43"/>
      <c r="R12" s="43"/>
      <c r="S12" s="43"/>
      <c r="T12" s="43"/>
      <c r="U12" s="46"/>
      <c r="V12" s="46"/>
      <c r="W12" s="46"/>
      <c r="X12" s="46"/>
      <c r="Y12" s="46"/>
    </row>
    <row r="13" spans="1:25" hidden="1" x14ac:dyDescent="0.3">
      <c r="A13" s="27" t="s">
        <v>21</v>
      </c>
      <c r="B13" s="28"/>
      <c r="C13" s="28"/>
      <c r="D13" s="28"/>
      <c r="E13" s="29">
        <f t="shared" ref="E13:J13" si="3">SUM(E5*10000/1000*E12)*10</f>
        <v>19</v>
      </c>
      <c r="F13" s="29">
        <f t="shared" si="3"/>
        <v>77</v>
      </c>
      <c r="G13" s="29">
        <f t="shared" si="3"/>
        <v>468.45000000000005</v>
      </c>
      <c r="H13" s="29">
        <f t="shared" si="3"/>
        <v>66.7</v>
      </c>
      <c r="I13" s="29">
        <f t="shared" si="3"/>
        <v>27.630000000000003</v>
      </c>
      <c r="J13" s="29">
        <f t="shared" si="3"/>
        <v>19</v>
      </c>
      <c r="K13" s="29">
        <f t="shared" ref="K13:N13" si="4">SUM(K5*10000/1000*K12)*10</f>
        <v>77</v>
      </c>
      <c r="L13" s="29">
        <f t="shared" si="4"/>
        <v>468.45000000000005</v>
      </c>
      <c r="M13" s="29">
        <f t="shared" si="4"/>
        <v>66.7</v>
      </c>
      <c r="N13" s="29">
        <f t="shared" si="4"/>
        <v>27.630000000000003</v>
      </c>
      <c r="O13" s="30"/>
      <c r="P13" s="43"/>
      <c r="Q13" s="43"/>
      <c r="R13" s="43"/>
      <c r="S13" s="43"/>
      <c r="T13" s="43"/>
      <c r="U13" s="46"/>
      <c r="V13" s="46"/>
      <c r="W13" s="46"/>
      <c r="X13" s="46"/>
      <c r="Y13" s="46"/>
    </row>
    <row r="14" spans="1:25" ht="15" hidden="1" thickBot="1" x14ac:dyDescent="0.35">
      <c r="A14" s="53" t="s">
        <v>24</v>
      </c>
      <c r="B14" s="28"/>
      <c r="C14" s="28"/>
      <c r="D14" s="28"/>
      <c r="E14" s="29">
        <f>SUM(E$13*E$8)*E$9*E10</f>
        <v>22.595694976000001</v>
      </c>
      <c r="F14" s="29">
        <f t="shared" ref="F14:I14" si="5">SUM(F$13*F$8)*F$9*F10</f>
        <v>91.572027008000006</v>
      </c>
      <c r="G14" s="29">
        <f t="shared" si="5"/>
        <v>557.10280586880015</v>
      </c>
      <c r="H14" s="29">
        <f t="shared" si="5"/>
        <v>79.322781836800019</v>
      </c>
      <c r="I14" s="29">
        <f t="shared" si="5"/>
        <v>32.858897483520003</v>
      </c>
      <c r="J14" s="29">
        <f>SUM(J$13*J$8)*J$9*J10</f>
        <v>22.595694976000001</v>
      </c>
      <c r="K14" s="29">
        <f t="shared" ref="K14:N14" si="6">SUM(K$13*K$8)*K$9*K10</f>
        <v>91.572027008000006</v>
      </c>
      <c r="L14" s="29">
        <f t="shared" si="6"/>
        <v>557.10280586880015</v>
      </c>
      <c r="M14" s="29">
        <f t="shared" si="6"/>
        <v>79.322781836800019</v>
      </c>
      <c r="N14" s="29">
        <f t="shared" si="6"/>
        <v>32.858897483520003</v>
      </c>
      <c r="O14" s="30"/>
      <c r="P14" s="43"/>
      <c r="Q14" s="43"/>
      <c r="R14" s="43"/>
      <c r="S14" s="43"/>
      <c r="T14" s="43"/>
      <c r="U14" s="46"/>
      <c r="V14" s="46"/>
      <c r="W14" s="46"/>
      <c r="X14" s="46"/>
      <c r="Y14" s="46"/>
    </row>
    <row r="15" spans="1:25" x14ac:dyDescent="0.3">
      <c r="A15" s="31" t="s">
        <v>4</v>
      </c>
      <c r="B15" s="25">
        <v>1.37</v>
      </c>
      <c r="C15" s="40"/>
      <c r="D15" s="26">
        <f>SUM(B15*C15)</f>
        <v>0</v>
      </c>
      <c r="E15" s="32">
        <f>SUM($B15*(E$11+E$14))</f>
        <v>164.67831692041599</v>
      </c>
      <c r="F15" s="32">
        <f>SUM($B15*(F$11+F$14))</f>
        <v>381.90054401331201</v>
      </c>
      <c r="G15" s="32">
        <f>SUM($B15*(G$11+G$14))</f>
        <v>3223.8254988755143</v>
      </c>
      <c r="H15" s="32">
        <f>SUM($B15*(H$11+H$14))</f>
        <v>267.29779543866886</v>
      </c>
      <c r="I15" s="32">
        <f>SUM($B15*(I$11+I$14))</f>
        <v>121.6428179034893</v>
      </c>
      <c r="J15" s="33">
        <f>SUM($C15*E15)</f>
        <v>0</v>
      </c>
      <c r="K15" s="33">
        <f>SUM($C15*F15)</f>
        <v>0</v>
      </c>
      <c r="L15" s="33">
        <f>SUM($C15*G15)</f>
        <v>0</v>
      </c>
      <c r="M15" s="33">
        <f>SUM($C15*H15)</f>
        <v>0</v>
      </c>
      <c r="N15" s="33">
        <f>SUM($C15*I15)</f>
        <v>0</v>
      </c>
      <c r="O15" s="34">
        <f>SUM(J15:N15)</f>
        <v>0</v>
      </c>
      <c r="P15" s="43"/>
      <c r="Q15" s="43"/>
      <c r="R15" s="43"/>
      <c r="S15" s="43"/>
      <c r="T15" s="43"/>
      <c r="U15" s="46"/>
      <c r="V15" s="46"/>
      <c r="W15" s="46"/>
      <c r="X15" s="46"/>
      <c r="Y15" s="46"/>
    </row>
    <row r="16" spans="1:25" x14ac:dyDescent="0.3">
      <c r="A16" s="2" t="s">
        <v>5</v>
      </c>
      <c r="B16" s="18">
        <v>1.99</v>
      </c>
      <c r="C16" s="21"/>
      <c r="D16" s="19">
        <f t="shared" ref="D16:D18" si="7">SUM(B16*C16)</f>
        <v>0</v>
      </c>
      <c r="E16" s="32">
        <f>SUM(B16*(E$11+E$14))</f>
        <v>239.204270563232</v>
      </c>
      <c r="F16" s="32">
        <f t="shared" ref="F16:I19" si="8">SUM($B16*(F$11+F$14))</f>
        <v>554.73144714342402</v>
      </c>
      <c r="G16" s="32">
        <f t="shared" si="8"/>
        <v>4682.7830239140685</v>
      </c>
      <c r="H16" s="32">
        <f t="shared" si="8"/>
        <v>388.26468096565765</v>
      </c>
      <c r="I16" s="32">
        <f t="shared" si="8"/>
        <v>176.69285228317059</v>
      </c>
      <c r="J16" s="8">
        <f>SUM($C16*E16)</f>
        <v>0</v>
      </c>
      <c r="K16" s="8">
        <f t="shared" ref="K16:K19" si="9">SUM($C16*F16)</f>
        <v>0</v>
      </c>
      <c r="L16" s="8">
        <f t="shared" ref="L16:N18" si="10">SUM($C16*G16)</f>
        <v>0</v>
      </c>
      <c r="M16" s="8">
        <f t="shared" si="10"/>
        <v>0</v>
      </c>
      <c r="N16" s="8">
        <f t="shared" si="10"/>
        <v>0</v>
      </c>
      <c r="O16" s="9">
        <f t="shared" ref="O16:O19" si="11">SUM(J16:N16)</f>
        <v>0</v>
      </c>
      <c r="P16" s="43"/>
      <c r="Q16" s="43"/>
      <c r="R16" s="43"/>
      <c r="S16" s="43"/>
      <c r="T16" s="43"/>
      <c r="U16" s="46"/>
      <c r="V16" s="46"/>
      <c r="W16" s="46"/>
      <c r="X16" s="46"/>
      <c r="Y16" s="46"/>
    </row>
    <row r="17" spans="1:25" x14ac:dyDescent="0.3">
      <c r="A17" s="2" t="s">
        <v>6</v>
      </c>
      <c r="B17" s="18">
        <v>2.52</v>
      </c>
      <c r="C17" s="21"/>
      <c r="D17" s="19">
        <f t="shared" si="7"/>
        <v>0</v>
      </c>
      <c r="E17" s="32">
        <f>SUM(B17*(E$11+E$14))</f>
        <v>302.91194061273598</v>
      </c>
      <c r="F17" s="32">
        <f t="shared" si="8"/>
        <v>702.473993367552</v>
      </c>
      <c r="G17" s="32">
        <f t="shared" si="8"/>
        <v>5929.9563920921864</v>
      </c>
      <c r="H17" s="32">
        <f t="shared" si="8"/>
        <v>491.67185730324485</v>
      </c>
      <c r="I17" s="32">
        <f t="shared" si="8"/>
        <v>223.75175263999492</v>
      </c>
      <c r="J17" s="8">
        <f t="shared" ref="J17:J18" si="12">SUM($C17*E17)</f>
        <v>0</v>
      </c>
      <c r="K17" s="8">
        <f t="shared" si="9"/>
        <v>0</v>
      </c>
      <c r="L17" s="8">
        <f t="shared" si="10"/>
        <v>0</v>
      </c>
      <c r="M17" s="8">
        <f t="shared" si="10"/>
        <v>0</v>
      </c>
      <c r="N17" s="8">
        <f t="shared" si="10"/>
        <v>0</v>
      </c>
      <c r="O17" s="9">
        <f t="shared" si="11"/>
        <v>0</v>
      </c>
      <c r="P17" s="43"/>
      <c r="Q17" s="92" t="s">
        <v>34</v>
      </c>
      <c r="R17" s="92"/>
      <c r="S17" s="92"/>
      <c r="T17" s="92"/>
      <c r="U17" s="46"/>
      <c r="V17" s="46"/>
      <c r="W17" s="46"/>
      <c r="X17" s="46"/>
      <c r="Y17" s="46"/>
    </row>
    <row r="18" spans="1:25" x14ac:dyDescent="0.3">
      <c r="A18" s="2" t="s">
        <v>7</v>
      </c>
      <c r="B18" s="18">
        <v>2.92</v>
      </c>
      <c r="C18" s="22"/>
      <c r="D18" s="19">
        <f t="shared" si="7"/>
        <v>0</v>
      </c>
      <c r="E18" s="32">
        <f>SUM(B18*(E$11+E$14))</f>
        <v>350.993201027456</v>
      </c>
      <c r="F18" s="32">
        <f t="shared" si="8"/>
        <v>813.97780183859197</v>
      </c>
      <c r="G18" s="32">
        <f t="shared" si="8"/>
        <v>6871.2193114718984</v>
      </c>
      <c r="H18" s="32">
        <f t="shared" si="8"/>
        <v>569.71500925614077</v>
      </c>
      <c r="I18" s="32">
        <f t="shared" si="8"/>
        <v>259.26790385269248</v>
      </c>
      <c r="J18" s="8">
        <f t="shared" si="12"/>
        <v>0</v>
      </c>
      <c r="K18" s="8">
        <f t="shared" si="9"/>
        <v>0</v>
      </c>
      <c r="L18" s="8">
        <f t="shared" si="10"/>
        <v>0</v>
      </c>
      <c r="M18" s="8">
        <f t="shared" si="10"/>
        <v>0</v>
      </c>
      <c r="N18" s="8">
        <f t="shared" si="10"/>
        <v>0</v>
      </c>
      <c r="O18" s="9">
        <f t="shared" si="11"/>
        <v>0</v>
      </c>
      <c r="P18" s="43"/>
      <c r="Q18" s="56" t="s">
        <v>33</v>
      </c>
      <c r="R18" s="55"/>
      <c r="S18" s="55"/>
      <c r="T18" s="55"/>
      <c r="U18" s="46"/>
      <c r="V18" s="46"/>
      <c r="W18" s="46"/>
      <c r="X18" s="46"/>
      <c r="Y18" s="46"/>
    </row>
    <row r="19" spans="1:25" ht="15" thickBot="1" x14ac:dyDescent="0.35">
      <c r="A19" s="2" t="s">
        <v>8</v>
      </c>
      <c r="B19" s="18">
        <v>3.37</v>
      </c>
      <c r="C19" s="23"/>
      <c r="D19" s="19">
        <f>SUM(B19*C19)</f>
        <v>0</v>
      </c>
      <c r="E19" s="32">
        <f>SUM(B19*(E$11+E$14))</f>
        <v>405.08461899401601</v>
      </c>
      <c r="F19" s="32">
        <f t="shared" si="8"/>
        <v>939.419586368512</v>
      </c>
      <c r="G19" s="32">
        <f t="shared" si="8"/>
        <v>7930.1400957740752</v>
      </c>
      <c r="H19" s="32">
        <f t="shared" si="8"/>
        <v>657.51355520314883</v>
      </c>
      <c r="I19" s="32">
        <f t="shared" si="8"/>
        <v>299.22357396697731</v>
      </c>
      <c r="J19" s="8">
        <f>SUM($C19*E19)</f>
        <v>0</v>
      </c>
      <c r="K19" s="8">
        <f t="shared" si="9"/>
        <v>0</v>
      </c>
      <c r="L19" s="8">
        <f>SUM($C19*G19)</f>
        <v>0</v>
      </c>
      <c r="M19" s="8">
        <f>SUM($C19*H19)</f>
        <v>0</v>
      </c>
      <c r="N19" s="8">
        <f>SUM($C19*I19)</f>
        <v>0</v>
      </c>
      <c r="O19" s="9">
        <f t="shared" si="11"/>
        <v>0</v>
      </c>
      <c r="P19" s="43"/>
      <c r="Q19" s="43"/>
      <c r="R19" s="43"/>
      <c r="S19" s="43"/>
      <c r="T19" s="43"/>
      <c r="U19" s="46"/>
      <c r="V19" s="46"/>
      <c r="W19" s="46"/>
      <c r="X19" s="46"/>
      <c r="Y19" s="46"/>
    </row>
    <row r="20" spans="1:25" ht="15" thickBot="1" x14ac:dyDescent="0.35">
      <c r="A20" s="2"/>
      <c r="B20" s="1"/>
      <c r="C20" s="20"/>
      <c r="D20" s="1"/>
      <c r="E20" s="1"/>
      <c r="F20" s="1"/>
      <c r="G20" s="1"/>
      <c r="H20" s="1"/>
      <c r="I20" s="1"/>
      <c r="J20" s="3"/>
      <c r="K20" s="3"/>
      <c r="L20" s="3"/>
      <c r="M20" s="3"/>
      <c r="N20" s="3"/>
      <c r="O20" s="24"/>
      <c r="P20" s="43"/>
      <c r="Q20" s="43"/>
      <c r="R20" s="43"/>
      <c r="S20" s="43"/>
      <c r="T20" s="43"/>
      <c r="U20" s="46"/>
      <c r="V20" s="46"/>
      <c r="W20" s="46"/>
      <c r="X20" s="46"/>
      <c r="Y20" s="46"/>
    </row>
    <row r="21" spans="1:25" ht="15" thickBot="1" x14ac:dyDescent="0.35">
      <c r="A21" s="5" t="s">
        <v>9</v>
      </c>
      <c r="B21" s="6"/>
      <c r="C21" s="7">
        <f>SUM(C15:C19)</f>
        <v>0</v>
      </c>
      <c r="D21" s="7">
        <f>SUM(D15:D19)</f>
        <v>0</v>
      </c>
      <c r="E21" s="6"/>
      <c r="F21" s="6"/>
      <c r="G21" s="6"/>
      <c r="H21" s="6"/>
      <c r="I21" s="6"/>
      <c r="J21" s="88">
        <f>SUM(J15:J19)</f>
        <v>0</v>
      </c>
      <c r="K21" s="88">
        <f t="shared" ref="K21:N21" si="13">SUM(K15:K19)</f>
        <v>0</v>
      </c>
      <c r="L21" s="88">
        <f t="shared" si="13"/>
        <v>0</v>
      </c>
      <c r="M21" s="88">
        <f t="shared" si="13"/>
        <v>0</v>
      </c>
      <c r="N21" s="89">
        <f t="shared" si="13"/>
        <v>0</v>
      </c>
      <c r="O21" s="41">
        <f>SUM(J21:N21)</f>
        <v>0</v>
      </c>
      <c r="P21" s="43"/>
      <c r="Q21" s="92" t="s">
        <v>36</v>
      </c>
      <c r="R21" s="92"/>
      <c r="S21" s="92"/>
      <c r="T21" s="92"/>
      <c r="U21" s="46"/>
      <c r="V21" s="46"/>
      <c r="W21" s="46"/>
      <c r="X21" s="46"/>
      <c r="Y21" s="46"/>
    </row>
    <row r="22" spans="1:25" x14ac:dyDescent="0.3">
      <c r="A22" s="46"/>
      <c r="B22" s="46"/>
      <c r="C22" s="51"/>
      <c r="D22" s="51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8"/>
      <c r="P22" s="43"/>
      <c r="Q22" s="92"/>
      <c r="R22" s="92"/>
      <c r="S22" s="92"/>
      <c r="T22" s="92"/>
      <c r="U22" s="46"/>
      <c r="V22" s="46"/>
      <c r="W22" s="46"/>
      <c r="X22" s="46"/>
      <c r="Y22" s="46"/>
    </row>
    <row r="23" spans="1:25" x14ac:dyDescent="0.3">
      <c r="A23" s="46"/>
      <c r="B23" s="46"/>
      <c r="C23" s="51"/>
      <c r="D23" s="51"/>
      <c r="E23" s="46"/>
      <c r="F23" s="46"/>
      <c r="G23" s="46"/>
      <c r="H23" s="46"/>
      <c r="I23" s="46"/>
      <c r="J23" s="47"/>
      <c r="K23" s="47"/>
      <c r="L23" s="47"/>
      <c r="M23" s="47"/>
      <c r="N23" s="71" t="s">
        <v>35</v>
      </c>
      <c r="O23" s="48"/>
      <c r="P23" s="43"/>
      <c r="Q23" s="91"/>
      <c r="R23" s="91"/>
      <c r="S23" s="91"/>
      <c r="T23" s="91"/>
      <c r="U23" s="46"/>
      <c r="V23" s="46"/>
      <c r="W23" s="46"/>
      <c r="X23" s="46"/>
      <c r="Y23" s="46"/>
    </row>
    <row r="24" spans="1:25" ht="15" thickBot="1" x14ac:dyDescent="0.35">
      <c r="A24" s="46"/>
      <c r="B24" s="46"/>
      <c r="C24" s="51"/>
      <c r="D24" s="51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8"/>
      <c r="P24" s="43"/>
      <c r="Q24" s="91"/>
      <c r="R24" s="91"/>
      <c r="S24" s="91"/>
      <c r="T24" s="91"/>
      <c r="U24" s="46"/>
      <c r="V24" s="46"/>
      <c r="W24" s="46"/>
      <c r="X24" s="46"/>
      <c r="Y24" s="46"/>
    </row>
    <row r="25" spans="1:25" x14ac:dyDescent="0.3">
      <c r="A25" s="77" t="s">
        <v>46</v>
      </c>
      <c r="B25" s="57"/>
      <c r="C25" s="57"/>
      <c r="D25" s="57"/>
      <c r="E25" s="57"/>
      <c r="F25" s="57"/>
      <c r="G25" s="62"/>
      <c r="H25" s="62"/>
      <c r="I25" s="62"/>
      <c r="J25" s="69"/>
      <c r="K25" s="69"/>
      <c r="L25" s="70"/>
      <c r="M25" s="47"/>
      <c r="N25" s="75" t="s">
        <v>29</v>
      </c>
      <c r="O25" s="74"/>
      <c r="P25" s="57"/>
      <c r="Q25" s="57"/>
      <c r="R25" s="57"/>
      <c r="S25" s="57"/>
      <c r="T25" s="57"/>
      <c r="U25" s="62"/>
      <c r="V25" s="62"/>
      <c r="W25" s="63"/>
      <c r="X25" s="46"/>
      <c r="Y25" s="46"/>
    </row>
    <row r="26" spans="1:25" x14ac:dyDescent="0.3">
      <c r="A26" s="58"/>
      <c r="B26" s="37"/>
      <c r="C26" s="38"/>
      <c r="D26" s="39"/>
      <c r="E26" s="39"/>
      <c r="F26" s="39"/>
      <c r="G26" s="37"/>
      <c r="H26" s="64"/>
      <c r="I26" s="64"/>
      <c r="J26" s="64"/>
      <c r="K26" s="64"/>
      <c r="L26" s="65"/>
      <c r="M26" s="46"/>
      <c r="N26" s="59"/>
      <c r="O26" s="64"/>
      <c r="P26" s="64"/>
      <c r="Q26" s="64"/>
      <c r="R26" s="64"/>
      <c r="S26" s="64"/>
      <c r="T26" s="64"/>
      <c r="U26" s="64"/>
      <c r="V26" s="64"/>
      <c r="W26" s="65"/>
      <c r="X26" s="46"/>
      <c r="Y26" s="46"/>
    </row>
    <row r="27" spans="1:25" x14ac:dyDescent="0.3">
      <c r="A27" s="58" t="s">
        <v>30</v>
      </c>
      <c r="B27" s="37"/>
      <c r="C27" s="38"/>
      <c r="D27" s="39"/>
      <c r="E27" s="39"/>
      <c r="F27" s="39"/>
      <c r="G27" s="37"/>
      <c r="H27" s="37"/>
      <c r="I27" s="37"/>
      <c r="J27" s="37"/>
      <c r="K27" s="37"/>
      <c r="L27" s="66"/>
      <c r="M27" s="43"/>
      <c r="N27" s="58" t="s">
        <v>40</v>
      </c>
      <c r="O27" s="37"/>
      <c r="P27" s="37"/>
      <c r="Q27" s="37"/>
      <c r="R27" s="37"/>
      <c r="S27" s="37"/>
      <c r="T27" s="64"/>
      <c r="U27" s="64"/>
      <c r="V27" s="64"/>
      <c r="W27" s="65"/>
      <c r="X27" s="46"/>
      <c r="Y27" s="46"/>
    </row>
    <row r="28" spans="1:25" x14ac:dyDescent="0.3">
      <c r="A28" s="59" t="s">
        <v>15</v>
      </c>
      <c r="B28" s="37"/>
      <c r="C28" s="38"/>
      <c r="D28" s="39"/>
      <c r="E28" s="39"/>
      <c r="F28" s="39"/>
      <c r="G28" s="37"/>
      <c r="H28" s="37"/>
      <c r="I28" s="37"/>
      <c r="J28" s="37"/>
      <c r="K28" s="37"/>
      <c r="L28" s="66"/>
      <c r="M28" s="43"/>
      <c r="N28" s="58" t="s">
        <v>39</v>
      </c>
      <c r="O28" s="37"/>
      <c r="P28" s="37"/>
      <c r="Q28" s="37"/>
      <c r="R28" s="37"/>
      <c r="S28" s="37"/>
      <c r="T28" s="64"/>
      <c r="U28" s="64"/>
      <c r="V28" s="64"/>
      <c r="W28" s="65"/>
      <c r="X28" s="46"/>
      <c r="Y28" s="46"/>
    </row>
    <row r="29" spans="1:25" x14ac:dyDescent="0.3">
      <c r="A29" s="58" t="s">
        <v>26</v>
      </c>
      <c r="B29" s="37"/>
      <c r="C29" s="38"/>
      <c r="D29" s="39"/>
      <c r="E29" s="39"/>
      <c r="F29" s="39"/>
      <c r="G29" s="37"/>
      <c r="H29" s="37"/>
      <c r="I29" s="37"/>
      <c r="J29" s="37"/>
      <c r="K29" s="37"/>
      <c r="L29" s="66"/>
      <c r="M29" s="43"/>
      <c r="N29" s="76"/>
      <c r="O29" s="37"/>
      <c r="P29" s="37"/>
      <c r="Q29" s="37"/>
      <c r="R29" s="37"/>
      <c r="S29" s="37"/>
      <c r="T29" s="64"/>
      <c r="U29" s="64"/>
      <c r="V29" s="64"/>
      <c r="W29" s="65"/>
      <c r="X29" s="46"/>
      <c r="Y29" s="46"/>
    </row>
    <row r="30" spans="1:25" x14ac:dyDescent="0.3">
      <c r="A30" s="58" t="s">
        <v>27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66"/>
      <c r="M30" s="43"/>
      <c r="N30" s="58" t="s">
        <v>41</v>
      </c>
      <c r="O30" s="37"/>
      <c r="P30" s="37"/>
      <c r="Q30" s="37"/>
      <c r="R30" s="37"/>
      <c r="S30" s="37"/>
      <c r="T30" s="64"/>
      <c r="U30" s="64"/>
      <c r="V30" s="64"/>
      <c r="W30" s="65"/>
      <c r="X30" s="46"/>
      <c r="Y30" s="46"/>
    </row>
    <row r="31" spans="1:25" x14ac:dyDescent="0.3">
      <c r="A31" s="58" t="s">
        <v>28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66"/>
      <c r="M31" s="43"/>
      <c r="N31" s="58" t="s">
        <v>42</v>
      </c>
      <c r="O31" s="37"/>
      <c r="P31" s="37"/>
      <c r="Q31" s="37"/>
      <c r="R31" s="37"/>
      <c r="S31" s="37"/>
      <c r="T31" s="64"/>
      <c r="U31" s="64"/>
      <c r="V31" s="64"/>
      <c r="W31" s="65"/>
      <c r="X31" s="46"/>
      <c r="Y31" s="46"/>
    </row>
    <row r="32" spans="1:25" ht="15" thickBot="1" x14ac:dyDescent="0.3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7"/>
      <c r="M32" s="43"/>
      <c r="N32" s="60"/>
      <c r="O32" s="61"/>
      <c r="P32" s="61"/>
      <c r="Q32" s="61"/>
      <c r="R32" s="61"/>
      <c r="S32" s="61"/>
      <c r="T32" s="72"/>
      <c r="U32" s="72"/>
      <c r="V32" s="72"/>
      <c r="W32" s="73"/>
      <c r="X32" s="46"/>
      <c r="Y32" s="46"/>
    </row>
    <row r="33" spans="1:25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5" thickBot="1" x14ac:dyDescent="0.35">
      <c r="A34" s="49"/>
      <c r="B34" s="43"/>
      <c r="C34" s="49"/>
      <c r="D34" s="49"/>
      <c r="E34" s="49"/>
      <c r="F34" s="49"/>
      <c r="G34" s="50"/>
      <c r="H34" s="49"/>
      <c r="I34" s="43"/>
      <c r="J34" s="43"/>
      <c r="K34" s="43"/>
      <c r="L34" s="43"/>
      <c r="M34" s="43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46"/>
      <c r="Y34" s="46"/>
    </row>
    <row r="35" spans="1:25" x14ac:dyDescent="0.3">
      <c r="A35" s="7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79"/>
      <c r="U35" s="80"/>
      <c r="V35" s="46"/>
      <c r="W35" s="46"/>
      <c r="X35" s="46"/>
      <c r="Y35" s="46"/>
    </row>
    <row r="36" spans="1:25" x14ac:dyDescent="0.3">
      <c r="A36" s="83" t="s">
        <v>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81"/>
      <c r="U36" s="82"/>
      <c r="V36" s="46"/>
      <c r="W36" s="46"/>
      <c r="X36" s="46"/>
      <c r="Y36" s="46"/>
    </row>
    <row r="37" spans="1:25" x14ac:dyDescent="0.3">
      <c r="A37" s="83" t="s">
        <v>45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81"/>
      <c r="U37" s="82"/>
      <c r="V37" s="46"/>
      <c r="W37" s="46"/>
      <c r="X37" s="46"/>
      <c r="Y37" s="46"/>
    </row>
    <row r="38" spans="1:25" x14ac:dyDescent="0.3">
      <c r="A38" s="83" t="s">
        <v>43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81"/>
      <c r="U38" s="82"/>
      <c r="V38" s="46"/>
      <c r="W38" s="46"/>
      <c r="X38" s="46"/>
      <c r="Y38" s="46"/>
    </row>
    <row r="39" spans="1:25" ht="15" thickBot="1" x14ac:dyDescent="0.35">
      <c r="A39" s="87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5"/>
      <c r="U39" s="86"/>
      <c r="V39" s="46"/>
      <c r="W39" s="46"/>
      <c r="X39" s="46"/>
      <c r="Y39" s="46"/>
    </row>
    <row r="40" spans="1:25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</row>
    <row r="41" spans="1:25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</row>
    <row r="55" spans="10:13" x14ac:dyDescent="0.3">
      <c r="J55" s="36"/>
      <c r="K55" s="36"/>
      <c r="L55" s="36"/>
      <c r="M55" s="36"/>
    </row>
  </sheetData>
  <sheetProtection algorithmName="SHA-512" hashValue="q3kMTsVrFAdySPNPqiBqY8OgoA2Ah8Dp6/b5+B9LWfW9PrmSRKpuQMP2TjT7WQSCaXy869junFGDwJ8QC7ZIrQ==" saltValue="dDmf/0vBcRNCcFS1DMnd1Q==" spinCount="100000" sheet="1" objects="1" scenarios="1"/>
  <protectedRanges>
    <protectedRange algorithmName="SHA-512" hashValue="qKZcj9EwHQhewc6WLGnjeRP4wMdTcF5OcSs0HJfHBAJlKsTD9hOPAItSYTz3bSV6IjMcrt3b4CdyKW2qiBc+ew==" saltValue="vmyyMzR07B8WQcV7+dAwrw==" spinCount="100000" sqref="A15:B19 Q15:T16 A27:A28 Q17:R17 B41:E1048576 I29 A1:A2 G1:G7 J1:XFD7 A4:F7 B1:B3 C2:F3 F1 D1 P30:S30 D15:P19 H2:I7 K36:N36 Q36:T1048576 A25 G37:P1048576 S22:T28 A20:F24 G27:G34 Q21 Q18:T20 Q22:R27 G20:K25 L24:M25 L20:M22 O20:P26 N20:N28 K29:M29 O29:T29 A48 A45 A50:A1048576 N30:N31 A42:A43 A31:A36 N34:N35 O31:T35 I31:M35 U15:XFD1048576 C25:E40 F26:F1048576 A8:XFD14" name="Range1"/>
  </protectedRanges>
  <mergeCells count="3">
    <mergeCell ref="Q17:T17"/>
    <mergeCell ref="Q21:T21"/>
    <mergeCell ref="Q22:T22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b777c9-aa3d-4266-99a9-bd940700a526" xsi:nil="true"/>
    <lcf76f155ced4ddcb4097134ff3c332f xmlns="4492885a-01ad-4d9e-aa46-99625fd9448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F308A01D7C7488D31DD6F9467485C" ma:contentTypeVersion="18" ma:contentTypeDescription="Create a new document." ma:contentTypeScope="" ma:versionID="044e18851d187e87f9c8cfea56fdca78">
  <xsd:schema xmlns:xsd="http://www.w3.org/2001/XMLSchema" xmlns:xs="http://www.w3.org/2001/XMLSchema" xmlns:p="http://schemas.microsoft.com/office/2006/metadata/properties" xmlns:ns2="4492885a-01ad-4d9e-aa46-99625fd94487" xmlns:ns3="30b777c9-aa3d-4266-99a9-bd940700a526" targetNamespace="http://schemas.microsoft.com/office/2006/metadata/properties" ma:root="true" ma:fieldsID="acfae59b12759d5a192044ef0b38d6c4" ns2:_="" ns3:_="">
    <xsd:import namespace="4492885a-01ad-4d9e-aa46-99625fd94487"/>
    <xsd:import namespace="30b777c9-aa3d-4266-99a9-bd940700a5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2885a-01ad-4d9e-aa46-99625fd94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1c6973e-1e49-4a6d-84e8-8ff76525da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777c9-aa3d-4266-99a9-bd940700a52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fa40b-fb74-4521-a5c2-ab9873d1a890}" ma:internalName="TaxCatchAll" ma:showField="CatchAllData" ma:web="30b777c9-aa3d-4266-99a9-bd940700a5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553E70-A826-40AC-ABE6-6D6E513C4D8C}">
  <ds:schemaRefs>
    <ds:schemaRef ds:uri="http://schemas.microsoft.com/office/2006/metadata/properties"/>
    <ds:schemaRef ds:uri="http://schemas.microsoft.com/office/infopath/2007/PartnerControls"/>
    <ds:schemaRef ds:uri="30b777c9-aa3d-4266-99a9-bd940700a526"/>
    <ds:schemaRef ds:uri="4492885a-01ad-4d9e-aa46-99625fd94487"/>
  </ds:schemaRefs>
</ds:datastoreItem>
</file>

<file path=customXml/itemProps2.xml><?xml version="1.0" encoding="utf-8"?>
<ds:datastoreItem xmlns:ds="http://schemas.openxmlformats.org/officeDocument/2006/customXml" ds:itemID="{6A78D101-7D2F-4D80-810A-3D90E7E15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2885a-01ad-4d9e-aa46-99625fd94487"/>
    <ds:schemaRef ds:uri="30b777c9-aa3d-4266-99a9-bd940700a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716657-BD1B-4149-9C8B-16BAE88D6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 FC Calculator</vt:lpstr>
      <vt:lpstr>'OS FC Calculator'!OLE_LINK1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Stonham</dc:creator>
  <cp:lastModifiedBy>Gavin Stonham</cp:lastModifiedBy>
  <dcterms:created xsi:type="dcterms:W3CDTF">2021-08-20T12:54:41Z</dcterms:created>
  <dcterms:modified xsi:type="dcterms:W3CDTF">2024-04-09T15:44:25Z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0x010100615F308A01D7C7488D31DD6F9467485C</vt:lpwstr>
  </property>
  <property fmtid="{D5CDD505-2E9C-101B-9397-08002B2CF9AE}" pid="3" name="Order">
    <vt:r8>3102800</vt:r8>
  </property>
  <property fmtid="{D5CDD505-2E9C-101B-9397-08002B2CF9AE}" pid="4" name="MediaServiceImageTags">
    <vt:lpwstr/>
  </property>
</Properties>
</file>